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1152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'стр.1'!$A$1:$DD$29</definedName>
  </definedNames>
  <calcPr fullCalcOnLoad="1"/>
</workbook>
</file>

<file path=xl/sharedStrings.xml><?xml version="1.0" encoding="utf-8"?>
<sst xmlns="http://schemas.openxmlformats.org/spreadsheetml/2006/main" count="54" uniqueCount="45">
  <si>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</si>
  <si>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</si>
  <si>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</si>
  <si>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</si>
  <si>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</si>
  <si>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</si>
  <si>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</si>
  <si>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</si>
  <si>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</si>
  <si>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</si>
  <si>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</si>
  <si>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</si>
  <si>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</si>
  <si>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t>02</t>
  </si>
  <si>
    <t>тыс. руб.</t>
  </si>
  <si>
    <t>03</t>
  </si>
  <si>
    <t>04</t>
  </si>
  <si>
    <t>Заработная плата с отчислениями</t>
  </si>
  <si>
    <t>05</t>
  </si>
  <si>
    <t>Амортизация</t>
  </si>
  <si>
    <t>06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</si>
  <si>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</si>
  <si>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</si>
  <si>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</si>
  <si>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</si>
  <si>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</si>
  <si>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</si>
  <si>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</si>
  <si>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</si>
  <si>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</si>
  <si>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</si>
  <si>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</si>
  <si>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</si>
  <si>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</si>
  <si>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 xml:space="preserve">Количество газорегуляторных пунктов </t>
  </si>
  <si>
    <t>Протяженность трубопроводов (газораспределительных сетей)</t>
  </si>
  <si>
    <t>Арендная плата (и лизинг)</t>
  </si>
  <si>
    <t xml:space="preserve">Материальные расходы </t>
  </si>
  <si>
    <t xml:space="preserve">Выручка от оказания регулируемых услуг (без учета спецнадбавки и доп.налоговых платежей и оплаты за газ, реализуемый населению)                                         </t>
  </si>
  <si>
    <t>Себестоимость оказания услуг (без оплаты за газ, реализуемый населению)</t>
  </si>
  <si>
    <t>тыс. м3</t>
  </si>
  <si>
    <t>16</t>
  </si>
  <si>
    <t>АО "ГАЗЭКС"</t>
  </si>
  <si>
    <t>за  20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</si>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</sst>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9;&#1055;&#1048;&#1040;\&#1060;&#1072;&#1082;&#1090;%20&#1090;&#1072;&#1088;&#1080;&#1092;%202016\&#1055;&#1088;&#1080;&#1083;&#1086;&#1078;&#1077;&#1085;&#1080;&#1077;%201%20&#1092;&#1072;&#1082;&#109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овый"/>
      <sheetName val="tsh"/>
      <sheetName val="Анализ"/>
      <sheetName val="Для записки"/>
    </sheetNames>
    <sheetDataSet>
      <sheetData sheetId="0">
        <row r="14">
          <cell r="E14">
            <v>8342.209584</v>
          </cell>
        </row>
        <row r="46">
          <cell r="E46">
            <v>648321.8556833527</v>
          </cell>
        </row>
        <row r="47">
          <cell r="E47">
            <v>192613.74038664717</v>
          </cell>
        </row>
        <row r="48">
          <cell r="E48">
            <v>169215.97506071403</v>
          </cell>
        </row>
        <row r="53">
          <cell r="E53">
            <v>67099.84224000001</v>
          </cell>
        </row>
        <row r="56">
          <cell r="E56">
            <v>144009.418949999</v>
          </cell>
        </row>
        <row r="80">
          <cell r="E80">
            <v>5046.49831</v>
          </cell>
        </row>
        <row r="83">
          <cell r="E83">
            <v>48101.86663</v>
          </cell>
        </row>
        <row r="130">
          <cell r="E130">
            <v>1389438.23354903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="115" zoomScaleSheetLayoutView="115" zoomScalePageLayoutView="0" workbookViewId="0" topLeftCell="A1">
      <selection activeCell="CJ15" sqref="CJ15:DD15"/>
    </sheetView>
  </sheetViews>
  <sheetFormatPr defaultColWidth="0.875" defaultRowHeight="12.75"/>
  <cols>
    <col min="1" max="112" width="0.875" style="1" customWidth="1"/>
    <col min="113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42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29" t="s">
        <v>43</v>
      </c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12" t="s">
        <v>41</v>
      </c>
      <c r="CC7" s="12"/>
      <c r="CD7" s="12"/>
      <c r="CE7" s="4" t="s">
        <v>7</v>
      </c>
      <c r="CF7" s="5"/>
      <c r="CG7" s="5"/>
    </row>
    <row r="8" spans="22:67" ht="12.75">
      <c r="V8" s="40" t="s">
        <v>8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</row>
    <row r="9" spans="1:108" ht="14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23" t="s">
        <v>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5"/>
      <c r="BI11" s="26" t="s">
        <v>1</v>
      </c>
      <c r="BJ11" s="27"/>
      <c r="BK11" s="27"/>
      <c r="BL11" s="27"/>
      <c r="BM11" s="27"/>
      <c r="BN11" s="27"/>
      <c r="BO11" s="27"/>
      <c r="BP11" s="27"/>
      <c r="BQ11" s="27"/>
      <c r="BR11" s="28"/>
      <c r="BS11" s="26" t="s">
        <v>2</v>
      </c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27" t="s">
        <v>3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thickBot="1">
      <c r="A12" s="23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5"/>
      <c r="BI12" s="23">
        <v>2</v>
      </c>
      <c r="BJ12" s="24"/>
      <c r="BK12" s="24"/>
      <c r="BL12" s="24"/>
      <c r="BM12" s="24"/>
      <c r="BN12" s="24"/>
      <c r="BO12" s="24"/>
      <c r="BP12" s="24"/>
      <c r="BQ12" s="24"/>
      <c r="BR12" s="25"/>
      <c r="BS12" s="23">
        <v>3</v>
      </c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4">
        <v>4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5"/>
    </row>
    <row r="13" spans="1:108" ht="15" customHeight="1">
      <c r="A13" s="6"/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13" t="s">
        <v>12</v>
      </c>
      <c r="BJ13" s="14"/>
      <c r="BK13" s="14"/>
      <c r="BL13" s="14"/>
      <c r="BM13" s="14"/>
      <c r="BN13" s="14"/>
      <c r="BO13" s="14"/>
      <c r="BP13" s="14"/>
      <c r="BQ13" s="14"/>
      <c r="BR13" s="15"/>
      <c r="BS13" s="16" t="s">
        <v>40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9">
        <f>'[1]Базовый'!$E$14*1000</f>
        <v>8342209.584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20"/>
    </row>
    <row r="14" spans="1:108" ht="42" customHeight="1">
      <c r="A14" s="7"/>
      <c r="B14" s="30" t="s">
        <v>38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1"/>
      <c r="BI14" s="32" t="s">
        <v>13</v>
      </c>
      <c r="BJ14" s="33"/>
      <c r="BK14" s="33"/>
      <c r="BL14" s="33"/>
      <c r="BM14" s="33"/>
      <c r="BN14" s="33"/>
      <c r="BO14" s="33"/>
      <c r="BP14" s="33"/>
      <c r="BQ14" s="33"/>
      <c r="BR14" s="34"/>
      <c r="BS14" s="35" t="s">
        <v>14</v>
      </c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7"/>
      <c r="CJ14" s="38">
        <f>'[1]Базовый'!$E$130</f>
        <v>1389438.23354903</v>
      </c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9"/>
    </row>
    <row r="15" spans="1:108" ht="25.5" customHeight="1">
      <c r="A15" s="7"/>
      <c r="B15" s="30" t="s">
        <v>39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32" t="s">
        <v>15</v>
      </c>
      <c r="BJ15" s="33"/>
      <c r="BK15" s="33"/>
      <c r="BL15" s="33"/>
      <c r="BM15" s="33"/>
      <c r="BN15" s="33"/>
      <c r="BO15" s="33"/>
      <c r="BP15" s="33"/>
      <c r="BQ15" s="33"/>
      <c r="BR15" s="34"/>
      <c r="BS15" s="35" t="s">
        <v>14</v>
      </c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7"/>
      <c r="CJ15" s="38">
        <f>SUM(CJ16:DD22)</f>
        <v>1383724.74136</v>
      </c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12.75">
      <c r="A16" s="7"/>
      <c r="B16" s="41" t="s">
        <v>37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2" t="s">
        <v>16</v>
      </c>
      <c r="BJ16" s="33"/>
      <c r="BK16" s="33"/>
      <c r="BL16" s="33"/>
      <c r="BM16" s="33"/>
      <c r="BN16" s="33"/>
      <c r="BO16" s="33"/>
      <c r="BP16" s="33"/>
      <c r="BQ16" s="33"/>
      <c r="BR16" s="34"/>
      <c r="BS16" s="35" t="s">
        <v>14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7"/>
      <c r="CJ16" s="38">
        <f>'[1]Базовый'!$E$48</f>
        <v>169215.97506071403</v>
      </c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</row>
    <row r="17" spans="1:108" ht="12.75">
      <c r="A17" s="7"/>
      <c r="B17" s="41" t="s">
        <v>17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2" t="s">
        <v>18</v>
      </c>
      <c r="BJ17" s="33"/>
      <c r="BK17" s="33"/>
      <c r="BL17" s="33"/>
      <c r="BM17" s="33"/>
      <c r="BN17" s="33"/>
      <c r="BO17" s="33"/>
      <c r="BP17" s="33"/>
      <c r="BQ17" s="33"/>
      <c r="BR17" s="34"/>
      <c r="BS17" s="35" t="s">
        <v>14</v>
      </c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7"/>
      <c r="CJ17" s="38">
        <f>'[1]Базовый'!$E$46+'[1]Базовый'!$E$47</f>
        <v>840935.5960699999</v>
      </c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ht="12.75">
      <c r="A18" s="7"/>
      <c r="B18" s="41" t="s">
        <v>19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2" t="s">
        <v>20</v>
      </c>
      <c r="BJ18" s="33"/>
      <c r="BK18" s="33"/>
      <c r="BL18" s="33"/>
      <c r="BM18" s="33"/>
      <c r="BN18" s="33"/>
      <c r="BO18" s="33"/>
      <c r="BP18" s="33"/>
      <c r="BQ18" s="33"/>
      <c r="BR18" s="34"/>
      <c r="BS18" s="35" t="s">
        <v>14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7"/>
      <c r="CJ18" s="38">
        <f>'[1]Базовый'!$E$53</f>
        <v>67099.84224000001</v>
      </c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9"/>
    </row>
    <row r="19" spans="1:108" ht="12.75">
      <c r="A19" s="7"/>
      <c r="B19" s="41" t="s">
        <v>36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2" t="s">
        <v>21</v>
      </c>
      <c r="BJ19" s="33"/>
      <c r="BK19" s="33"/>
      <c r="BL19" s="33"/>
      <c r="BM19" s="33"/>
      <c r="BN19" s="33"/>
      <c r="BO19" s="33"/>
      <c r="BP19" s="33"/>
      <c r="BQ19" s="33"/>
      <c r="BR19" s="34"/>
      <c r="BS19" s="35" t="s">
        <v>14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7"/>
      <c r="CJ19" s="38">
        <f>'[1]Базовый'!$E$56</f>
        <v>144009.418949999</v>
      </c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9"/>
    </row>
    <row r="20" spans="1:108" ht="12.75">
      <c r="A20" s="7"/>
      <c r="B20" s="41" t="s">
        <v>22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2" t="s">
        <v>23</v>
      </c>
      <c r="BJ20" s="33"/>
      <c r="BK20" s="33"/>
      <c r="BL20" s="33"/>
      <c r="BM20" s="33"/>
      <c r="BN20" s="33"/>
      <c r="BO20" s="33"/>
      <c r="BP20" s="33"/>
      <c r="BQ20" s="33"/>
      <c r="BR20" s="34"/>
      <c r="BS20" s="35" t="s">
        <v>14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7"/>
      <c r="CJ20" s="38">
        <f>'[1]Базовый'!$E$83</f>
        <v>48101.86663</v>
      </c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9"/>
    </row>
    <row r="21" spans="1:108" ht="12.75">
      <c r="A21" s="7"/>
      <c r="B21" s="41" t="s">
        <v>24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2" t="s">
        <v>25</v>
      </c>
      <c r="BJ21" s="33"/>
      <c r="BK21" s="33"/>
      <c r="BL21" s="33"/>
      <c r="BM21" s="33"/>
      <c r="BN21" s="33"/>
      <c r="BO21" s="33"/>
      <c r="BP21" s="33"/>
      <c r="BQ21" s="33"/>
      <c r="BR21" s="34"/>
      <c r="BS21" s="35" t="s">
        <v>14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7"/>
      <c r="CJ21" s="38">
        <f>'[1]Базовый'!$E$80</f>
        <v>5046.49831</v>
      </c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9"/>
    </row>
    <row r="22" spans="1:108" ht="12.75">
      <c r="A22" s="7"/>
      <c r="B22" s="41" t="s">
        <v>26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2" t="s">
        <v>27</v>
      </c>
      <c r="BJ22" s="33"/>
      <c r="BK22" s="33"/>
      <c r="BL22" s="33"/>
      <c r="BM22" s="33"/>
      <c r="BN22" s="33"/>
      <c r="BO22" s="33"/>
      <c r="BP22" s="33"/>
      <c r="BQ22" s="33"/>
      <c r="BR22" s="34"/>
      <c r="BS22" s="35" t="s">
        <v>14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7"/>
      <c r="CJ22" s="38">
        <f>1383724.74136-SUM(CJ16:DD21)</f>
        <v>109315.54409928736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9"/>
    </row>
    <row r="23" spans="1:108" ht="27" customHeight="1" thickBot="1">
      <c r="A23" s="8"/>
      <c r="B23" s="53" t="s">
        <v>28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4"/>
      <c r="BI23" s="55" t="s">
        <v>29</v>
      </c>
      <c r="BJ23" s="56"/>
      <c r="BK23" s="56"/>
      <c r="BL23" s="56"/>
      <c r="BM23" s="56"/>
      <c r="BN23" s="56"/>
      <c r="BO23" s="56"/>
      <c r="BP23" s="56"/>
      <c r="BQ23" s="56"/>
      <c r="BR23" s="57"/>
      <c r="BS23" s="58" t="s">
        <v>33</v>
      </c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60"/>
      <c r="CJ23" s="61">
        <v>2152</v>
      </c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</row>
    <row r="24" spans="1:108" ht="12.7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ht="24" customHeight="1">
      <c r="A25" s="7"/>
      <c r="B25" s="41" t="s">
        <v>35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5"/>
      <c r="BI25" s="46" t="s">
        <v>30</v>
      </c>
      <c r="BJ25" s="33"/>
      <c r="BK25" s="33"/>
      <c r="BL25" s="33"/>
      <c r="BM25" s="33"/>
      <c r="BN25" s="33"/>
      <c r="BO25" s="33"/>
      <c r="BP25" s="33"/>
      <c r="BQ25" s="33"/>
      <c r="BR25" s="47"/>
      <c r="BS25" s="48" t="s">
        <v>32</v>
      </c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49"/>
      <c r="CJ25" s="50">
        <v>5628.868</v>
      </c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2"/>
    </row>
    <row r="26" spans="1:108" ht="15.75" customHeight="1" thickBot="1">
      <c r="A26" s="8"/>
      <c r="B26" s="63" t="s">
        <v>34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4"/>
      <c r="BI26" s="65" t="s">
        <v>31</v>
      </c>
      <c r="BJ26" s="66"/>
      <c r="BK26" s="66"/>
      <c r="BL26" s="66"/>
      <c r="BM26" s="66"/>
      <c r="BN26" s="66"/>
      <c r="BO26" s="66"/>
      <c r="BP26" s="66"/>
      <c r="BQ26" s="66"/>
      <c r="BR26" s="67"/>
      <c r="BS26" s="68" t="s">
        <v>33</v>
      </c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70"/>
      <c r="CJ26" s="68">
        <v>384</v>
      </c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71"/>
    </row>
    <row r="27" ht="6" customHeight="1"/>
    <row r="28" spans="1:108" ht="26.25" customHeight="1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</row>
  </sheetData>
  <sheetProtection/>
  <mergeCells count="68">
    <mergeCell ref="B26:BH26"/>
    <mergeCell ref="BI26:BR26"/>
    <mergeCell ref="BS26:CI26"/>
    <mergeCell ref="CJ26:DD26"/>
    <mergeCell ref="A28:DD28"/>
    <mergeCell ref="B24:DD24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Конайкин Юрий Владимирович</cp:lastModifiedBy>
  <cp:lastPrinted>2017-07-07T10:56:55Z</cp:lastPrinted>
  <dcterms:created xsi:type="dcterms:W3CDTF">2011-03-28T11:56:30Z</dcterms:created>
  <dcterms:modified xsi:type="dcterms:W3CDTF">2017-07-07T11:13:30Z</dcterms:modified>
  <cp:category/>
  <cp:version/>
  <cp:contentType/>
  <cp:contentStatus/>
</cp:coreProperties>
</file>